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moulinas\Documents\Délibérations CA\Tarifs\2025\"/>
    </mc:Choice>
  </mc:AlternateContent>
  <xr:revisionPtr revIDLastSave="0" documentId="13_ncr:1_{9549D671-B9B1-4C82-888A-B06465C4985E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imulateur" sheetId="3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8" l="1"/>
  <c r="I19" i="38"/>
  <c r="I20" i="38"/>
  <c r="G20" i="38"/>
  <c r="E20" i="38"/>
  <c r="E19" i="38"/>
  <c r="G19" i="38" s="1"/>
  <c r="E21" i="38"/>
  <c r="E14" i="38"/>
  <c r="E15" i="38" s="1"/>
  <c r="E16" i="38" s="1"/>
  <c r="E17" i="38" s="1"/>
  <c r="E11" i="38"/>
  <c r="G11" i="38" s="1"/>
  <c r="E9" i="38"/>
  <c r="G9" i="38" s="1"/>
  <c r="I9" i="38" s="1"/>
  <c r="I11" i="38" l="1"/>
  <c r="G13" i="38"/>
  <c r="G14" i="38"/>
  <c r="I14" i="38" s="1"/>
  <c r="G21" i="38"/>
  <c r="I13" i="38" l="1"/>
  <c r="G15" i="38" l="1"/>
  <c r="I15" i="38" s="1"/>
  <c r="G16" i="38" l="1"/>
  <c r="I16" i="38" s="1"/>
  <c r="G17" i="38"/>
  <c r="I17" i="38" s="1"/>
  <c r="I22" i="38" l="1"/>
</calcChain>
</file>

<file path=xl/sharedStrings.xml><?xml version="1.0" encoding="utf-8"?>
<sst xmlns="http://schemas.openxmlformats.org/spreadsheetml/2006/main" count="29" uniqueCount="24">
  <si>
    <t>Qté</t>
  </si>
  <si>
    <t>PUN</t>
  </si>
  <si>
    <t>Mnt HT</t>
  </si>
  <si>
    <t>TVA</t>
  </si>
  <si>
    <t>Abonnement</t>
  </si>
  <si>
    <t>5,5</t>
  </si>
  <si>
    <t>Préservation des ressources en eau (Agence de l'eau)</t>
  </si>
  <si>
    <t>EAU</t>
  </si>
  <si>
    <t>ASS</t>
  </si>
  <si>
    <t>Organismes publics</t>
  </si>
  <si>
    <t>Collecte et dépollution des eaux usées</t>
  </si>
  <si>
    <t>Potabilisation et distribution de l'eau</t>
  </si>
  <si>
    <t>Montant TTC</t>
  </si>
  <si>
    <t>REGIE DES EAUX MONTPELLIER MEDITERRANEE METROPOLE</t>
  </si>
  <si>
    <t>Consommation</t>
  </si>
  <si>
    <t>Consommation Tranche 0-15 m3/an</t>
  </si>
  <si>
    <t>Consommation Tranche 16-120 m3/an</t>
  </si>
  <si>
    <t>Consommation Tranche 121-240 m3/an</t>
  </si>
  <si>
    <t>Consommation Tranche &gt; 240 m3/an</t>
  </si>
  <si>
    <t>Performance des systèmes d'assainissement collectif (Agence de l'eau)</t>
  </si>
  <si>
    <t>Prix total TTC pour une consommation en 2025 :</t>
  </si>
  <si>
    <t>Tarifs au 01/01/2025 (Ménages avec compteur individuel)</t>
  </si>
  <si>
    <t>Performance des réseaux d'eau potable (Agence de l'eau)</t>
  </si>
  <si>
    <t>Redevance sur la consommation d'eau potable (Agence de l'eau)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</si>
</sst>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.0000\ [$€-40C]_-;\-* #,##0.0000\ [$€-40C]_-;_-* &quot;-&quot;??\ [$€-40C]_-;_-@_-"/>
    <numFmt numFmtId="166" formatCode="#,##0.0000\ &quot;€&quot;"/>
    <numFmt numFmtId="167" formatCode="_-* #,##0.0000\ [$€-40C]_-;\-* #,##0.0000\ [$€-40C]_-;_-* &quot;-&quot;????\ [$€-40C]_-;_-@_-"/>
    <numFmt numFmtId="168" formatCode="0.0%"/>
  </numFmts>
  <fonts count="14" x14ac:knownFonts="1">
    <font>
      <sz val="10"/>
      <color rgb="FF000000"/>
      <name val="Times New Roman"/>
      <charset val="204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165" fontId="1" fillId="4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" fontId="2" fillId="5" borderId="0" xfId="0" applyNumberFormat="1" applyFont="1" applyFill="1" applyAlignment="1">
      <alignment horizontal="center" vertical="center" wrapText="1"/>
    </xf>
    <xf numFmtId="165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6" fontId="1" fillId="2" borderId="0" xfId="1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 wrapText="1"/>
    </xf>
    <xf numFmtId="166" fontId="1" fillId="5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166" fontId="1" fillId="3" borderId="0" xfId="1" applyNumberFormat="1" applyFont="1" applyFill="1" applyBorder="1" applyAlignment="1">
      <alignment horizontal="center" vertical="center" wrapText="1"/>
    </xf>
    <xf numFmtId="164" fontId="12" fillId="6" borderId="0" xfId="0" applyNumberFormat="1" applyFont="1" applyFill="1" applyAlignment="1">
      <alignment vertical="center"/>
    </xf>
    <xf numFmtId="0" fontId="0" fillId="0" borderId="0" xfId="0" applyAlignment="1">
      <alignment horizontal="center" vertical="top"/>
    </xf>
    <xf numFmtId="0" fontId="7" fillId="7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184355</xdr:colOff>
      <xdr:row>3</xdr:row>
      <xdr:rowOff>92177</xdr:rowOff>
    </xdr:from>
    <xdr:to>
      <xdr:col>7</xdr:col>
      <xdr:colOff>419919</xdr:colOff>
      <xdr:row>5</xdr:row>
      <xdr:rowOff>194597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E6C10294-895F-415B-B6FF-F79BF0DB00D7}"/>
            </a:ext>
          </a:extLst>
        </xdr:cNvPr>
        <xdr:cNvSpPr/>
      </xdr:nvSpPr>
      <xdr:spPr>
        <a:xfrm>
          <a:off x="184355" y="624758"/>
          <a:ext cx="5479435" cy="727178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/>
            <a:t>Entrez ici votre consommation annuelle</a:t>
          </a:r>
          <a:r>
            <a:rPr lang="fr-FR" sz="1600" b="1" baseline="0"/>
            <a:t> (en m3) :</a:t>
          </a:r>
          <a:endParaRPr lang="fr-FR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B267-C214-4521-966A-B18484B6A81E}">
  <dimension ref="A1:J29"/>
  <sheetViews>
    <sheetView tabSelected="1" zoomScale="93" zoomScaleNormal="93" workbookViewId="0">
      <selection activeCell="I5" sqref="I5"/>
    </sheetView>
  </sheetViews>
  <sheetFormatPr baseColWidth="10" defaultColWidth="9.33203125" defaultRowHeight="12.75" x14ac:dyDescent="0.2"/>
  <cols>
    <col min="1" max="1" width="3.5" customWidth="1"/>
    <col min="2" max="2" width="10" customWidth="1"/>
    <col min="3" max="3" width="32.6640625" customWidth="1"/>
    <col min="4" max="4" width="15.1640625" customWidth="1"/>
    <col min="5" max="5" width="11" customWidth="1"/>
    <col min="6" max="6" width="12.33203125" customWidth="1"/>
    <col min="7" max="7" width="10.33203125" customWidth="1"/>
    <col min="8" max="8" width="7.83203125" customWidth="1"/>
    <col min="9" max="9" width="13.6640625" customWidth="1"/>
  </cols>
  <sheetData>
    <row r="1" spans="1:10" ht="27.75" customHeight="1" x14ac:dyDescent="0.2">
      <c r="A1" s="14"/>
      <c r="B1" s="46" t="s">
        <v>13</v>
      </c>
      <c r="C1" s="46"/>
      <c r="D1" s="46"/>
      <c r="E1" s="46"/>
      <c r="F1" s="46"/>
      <c r="G1" s="46"/>
      <c r="H1" s="46"/>
      <c r="I1" s="46"/>
    </row>
    <row r="2" spans="1:10" ht="21" x14ac:dyDescent="0.2">
      <c r="A2" s="14"/>
      <c r="B2" s="41" t="s">
        <v>21</v>
      </c>
      <c r="C2" s="41"/>
      <c r="D2" s="41"/>
      <c r="E2" s="41"/>
      <c r="F2" s="41"/>
      <c r="G2" s="41"/>
      <c r="H2" s="41"/>
      <c r="I2" s="41"/>
    </row>
    <row r="4" spans="1:10" ht="2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10" ht="28.5" customHeight="1" x14ac:dyDescent="0.2">
      <c r="A5" s="2"/>
      <c r="C5" s="1"/>
      <c r="D5" s="2"/>
      <c r="E5" s="2"/>
      <c r="F5" s="2"/>
      <c r="G5" s="2"/>
      <c r="H5" s="2"/>
      <c r="I5" s="37">
        <v>300</v>
      </c>
    </row>
    <row r="6" spans="1:10" ht="21.75" customHeight="1" x14ac:dyDescent="0.2">
      <c r="A6" s="7"/>
      <c r="B6" s="3"/>
      <c r="C6" s="6"/>
      <c r="D6" s="6"/>
      <c r="E6" s="7"/>
      <c r="F6" s="7"/>
      <c r="G6" s="7"/>
      <c r="H6" s="7"/>
      <c r="I6" s="7"/>
    </row>
    <row r="7" spans="1:10" ht="12.75" customHeight="1" x14ac:dyDescent="0.2">
      <c r="A7" s="8"/>
      <c r="B7" s="3"/>
      <c r="C7" s="6"/>
      <c r="D7" s="6"/>
      <c r="E7" s="8" t="s">
        <v>0</v>
      </c>
      <c r="F7" s="8" t="s">
        <v>1</v>
      </c>
      <c r="G7" s="8" t="s">
        <v>2</v>
      </c>
      <c r="H7" s="8" t="s">
        <v>3</v>
      </c>
      <c r="I7" s="8" t="s">
        <v>12</v>
      </c>
    </row>
    <row r="8" spans="1:10" ht="20.25" customHeight="1" x14ac:dyDescent="0.2">
      <c r="A8" s="3"/>
      <c r="B8" s="47" t="s">
        <v>8</v>
      </c>
      <c r="C8" s="48" t="s">
        <v>10</v>
      </c>
      <c r="D8" s="48"/>
      <c r="E8" s="4"/>
      <c r="F8" s="4"/>
      <c r="G8" s="4"/>
      <c r="H8" s="4"/>
      <c r="I8" s="4"/>
    </row>
    <row r="9" spans="1:10" ht="20.25" customHeight="1" x14ac:dyDescent="0.2">
      <c r="A9" s="10"/>
      <c r="B9" s="47"/>
      <c r="C9" s="49" t="s">
        <v>14</v>
      </c>
      <c r="D9" s="49"/>
      <c r="E9" s="23">
        <f>I5</f>
        <v>300</v>
      </c>
      <c r="F9" s="38">
        <v>1.6983999999999999</v>
      </c>
      <c r="G9" s="22">
        <f>E9*F9</f>
        <v>509.52</v>
      </c>
      <c r="H9" s="23">
        <v>10</v>
      </c>
      <c r="I9" s="22">
        <f>G9+(G9*10%)</f>
        <v>560.47199999999998</v>
      </c>
      <c r="J9" s="9"/>
    </row>
    <row r="10" spans="1:10" ht="20.25" customHeight="1" x14ac:dyDescent="0.2">
      <c r="A10" s="11"/>
      <c r="B10" s="47"/>
      <c r="C10" s="48" t="s">
        <v>9</v>
      </c>
      <c r="D10" s="48"/>
      <c r="E10" s="24"/>
      <c r="F10" s="25"/>
      <c r="G10" s="26"/>
      <c r="H10" s="24"/>
      <c r="I10" s="26"/>
    </row>
    <row r="11" spans="1:10" ht="29.25" customHeight="1" x14ac:dyDescent="0.2">
      <c r="A11" s="11"/>
      <c r="B11" s="47"/>
      <c r="C11" s="49" t="s">
        <v>19</v>
      </c>
      <c r="D11" s="49"/>
      <c r="E11" s="23">
        <f>I5</f>
        <v>300</v>
      </c>
      <c r="F11" s="38">
        <v>0.01</v>
      </c>
      <c r="G11" s="22">
        <f>E11*F11</f>
        <v>3</v>
      </c>
      <c r="H11" s="23">
        <v>10</v>
      </c>
      <c r="I11" s="22">
        <f>G11+(G11*10%)</f>
        <v>3.3</v>
      </c>
    </row>
    <row r="12" spans="1:10" ht="20.25" customHeight="1" x14ac:dyDescent="0.2">
      <c r="A12" s="11"/>
      <c r="B12" s="13"/>
      <c r="C12" s="45" t="s">
        <v>11</v>
      </c>
      <c r="D12" s="45"/>
      <c r="E12" s="27"/>
      <c r="F12" s="28"/>
      <c r="G12" s="29"/>
      <c r="H12" s="27"/>
      <c r="I12" s="29"/>
    </row>
    <row r="13" spans="1:10" ht="20.25" customHeight="1" x14ac:dyDescent="0.2">
      <c r="A13" s="11"/>
      <c r="B13" s="43" t="s">
        <v>7</v>
      </c>
      <c r="C13" s="44" t="s">
        <v>4</v>
      </c>
      <c r="D13" s="44"/>
      <c r="E13" s="30">
        <v>2</v>
      </c>
      <c r="F13" s="31">
        <v>9</v>
      </c>
      <c r="G13" s="32">
        <f t="shared" ref="G13:G17" si="0">E13*F13</f>
        <v>18</v>
      </c>
      <c r="H13" s="33" t="s">
        <v>5</v>
      </c>
      <c r="I13" s="32">
        <f>G13+(G13*5.5%)</f>
        <v>18.989999999999998</v>
      </c>
      <c r="J13" s="9"/>
    </row>
    <row r="14" spans="1:10" ht="20.25" customHeight="1" x14ac:dyDescent="0.2">
      <c r="A14" s="11"/>
      <c r="B14" s="43"/>
      <c r="C14" s="44" t="s">
        <v>15</v>
      </c>
      <c r="D14" s="44"/>
      <c r="E14" s="30">
        <f>IF(I5&gt;15,15,I5)</f>
        <v>15</v>
      </c>
      <c r="F14" s="31">
        <v>0</v>
      </c>
      <c r="G14" s="32">
        <f t="shared" si="0"/>
        <v>0</v>
      </c>
      <c r="H14" s="33" t="s">
        <v>5</v>
      </c>
      <c r="I14" s="32">
        <f t="shared" ref="I14:I17" si="1">G14+(G14*5.5%)</f>
        <v>0</v>
      </c>
      <c r="J14" s="9"/>
    </row>
    <row r="15" spans="1:10" ht="26.25" customHeight="1" x14ac:dyDescent="0.2">
      <c r="A15" s="11"/>
      <c r="B15" s="43"/>
      <c r="C15" s="44" t="s">
        <v>16</v>
      </c>
      <c r="D15" s="44"/>
      <c r="E15" s="30">
        <f>_xlfn.IFS(I5&gt;=105,105,I5&lt;105,I5-E14)</f>
        <v>105</v>
      </c>
      <c r="F15" s="31">
        <v>0.97</v>
      </c>
      <c r="G15" s="32">
        <f t="shared" si="0"/>
        <v>101.85</v>
      </c>
      <c r="H15" s="33" t="s">
        <v>5</v>
      </c>
      <c r="I15" s="32">
        <f t="shared" si="1"/>
        <v>107.45174999999999</v>
      </c>
    </row>
    <row r="16" spans="1:10" ht="20.25" customHeight="1" x14ac:dyDescent="0.2">
      <c r="A16" s="11"/>
      <c r="B16" s="43"/>
      <c r="C16" s="44" t="s">
        <v>17</v>
      </c>
      <c r="D16" s="44"/>
      <c r="E16" s="30">
        <f>_xlfn.IFS(I5&gt;=240,(240-E15-E14),I5&lt;240,I5-(E15+E14))</f>
        <v>120</v>
      </c>
      <c r="F16" s="31">
        <v>1.44</v>
      </c>
      <c r="G16" s="32">
        <f t="shared" si="0"/>
        <v>172.79999999999998</v>
      </c>
      <c r="H16" s="33">
        <v>5.5</v>
      </c>
      <c r="I16" s="32">
        <f t="shared" si="1"/>
        <v>182.30399999999997</v>
      </c>
    </row>
    <row r="17" spans="1:9" ht="24.75" customHeight="1" x14ac:dyDescent="0.2">
      <c r="A17" s="11"/>
      <c r="B17" s="43"/>
      <c r="C17" s="44" t="s">
        <v>18</v>
      </c>
      <c r="D17" s="44"/>
      <c r="E17" s="30">
        <f>IF(I5&lt;=240,0,I5-(E16+E15+E14))</f>
        <v>60</v>
      </c>
      <c r="F17" s="31">
        <v>2.76</v>
      </c>
      <c r="G17" s="32">
        <f t="shared" si="0"/>
        <v>165.6</v>
      </c>
      <c r="H17" s="33">
        <v>5.5</v>
      </c>
      <c r="I17" s="32">
        <f t="shared" si="1"/>
        <v>174.708</v>
      </c>
    </row>
    <row r="18" spans="1:9" ht="20.25" customHeight="1" x14ac:dyDescent="0.2">
      <c r="A18" s="11"/>
      <c r="B18" s="43"/>
      <c r="C18" s="45" t="s">
        <v>9</v>
      </c>
      <c r="D18" s="45"/>
      <c r="E18" s="27"/>
      <c r="F18" s="35"/>
      <c r="G18" s="29"/>
      <c r="H18" s="36"/>
      <c r="I18" s="29"/>
    </row>
    <row r="19" spans="1:9" ht="20.25" customHeight="1" x14ac:dyDescent="0.2">
      <c r="A19" s="11"/>
      <c r="B19" s="43"/>
      <c r="C19" s="44" t="s">
        <v>6</v>
      </c>
      <c r="D19" s="44"/>
      <c r="E19" s="30">
        <f>I5</f>
        <v>300</v>
      </c>
      <c r="F19" s="34">
        <v>7.8E-2</v>
      </c>
      <c r="G19" s="32">
        <f>E19*F19</f>
        <v>23.4</v>
      </c>
      <c r="H19" s="33" t="s">
        <v>5</v>
      </c>
      <c r="I19" s="32">
        <f>G19+(G19*5.5%)</f>
        <v>24.686999999999998</v>
      </c>
    </row>
    <row r="20" spans="1:9" ht="33" customHeight="1" x14ac:dyDescent="0.2">
      <c r="A20" s="11"/>
      <c r="B20" s="43"/>
      <c r="C20" s="44" t="s">
        <v>23</v>
      </c>
      <c r="D20" s="44"/>
      <c r="E20" s="30">
        <f>I5</f>
        <v>300</v>
      </c>
      <c r="F20" s="34">
        <v>0.43</v>
      </c>
      <c r="G20" s="32">
        <f>E20*F20</f>
        <v>129</v>
      </c>
      <c r="H20" s="33">
        <v>5.5</v>
      </c>
      <c r="I20" s="32">
        <f>G20+(G20*5.5%)</f>
        <v>136.095</v>
      </c>
    </row>
    <row r="21" spans="1:9" ht="32.25" customHeight="1" x14ac:dyDescent="0.2">
      <c r="A21" s="11"/>
      <c r="B21" s="43"/>
      <c r="C21" s="44" t="s">
        <v>22</v>
      </c>
      <c r="D21" s="44"/>
      <c r="E21" s="30">
        <f>I5</f>
        <v>300</v>
      </c>
      <c r="F21" s="34">
        <v>0.01</v>
      </c>
      <c r="G21" s="32">
        <f>E21*F21</f>
        <v>3</v>
      </c>
      <c r="H21" s="33" t="s">
        <v>5</v>
      </c>
      <c r="I21" s="32">
        <f>G21+(G21*5.5%)</f>
        <v>3.165</v>
      </c>
    </row>
    <row r="22" spans="1:9" ht="30" customHeight="1" x14ac:dyDescent="0.2">
      <c r="A22" s="12"/>
      <c r="B22" s="5"/>
      <c r="C22" s="42" t="s">
        <v>20</v>
      </c>
      <c r="D22" s="42"/>
      <c r="E22" s="42"/>
      <c r="F22" s="42"/>
      <c r="G22" s="42"/>
      <c r="H22" s="42"/>
      <c r="I22" s="39">
        <f>I9+I11+I13+I14+I15+I19+I21+I16+I17+I20</f>
        <v>1211.17275</v>
      </c>
    </row>
    <row r="23" spans="1:9" ht="12.75" customHeight="1" x14ac:dyDescent="0.2">
      <c r="G23" s="40"/>
      <c r="H23" s="40"/>
      <c r="I23" s="21"/>
    </row>
    <row r="24" spans="1:9" ht="22.5" customHeight="1" x14ac:dyDescent="0.2">
      <c r="C24" s="3"/>
      <c r="D24" s="17"/>
    </row>
    <row r="25" spans="1:9" ht="29.25" customHeight="1" x14ac:dyDescent="0.2">
      <c r="C25" s="3"/>
      <c r="D25" s="16"/>
    </row>
    <row r="26" spans="1:9" x14ac:dyDescent="0.2">
      <c r="C26" s="3"/>
      <c r="D26" s="16"/>
      <c r="E26" s="15"/>
      <c r="F26" s="20"/>
      <c r="G26" s="9"/>
    </row>
    <row r="27" spans="1:9" x14ac:dyDescent="0.2">
      <c r="C27" s="3"/>
      <c r="D27" s="18"/>
    </row>
    <row r="28" spans="1:9" x14ac:dyDescent="0.2">
      <c r="C28" s="3"/>
      <c r="D28" s="18"/>
    </row>
    <row r="29" spans="1:9" x14ac:dyDescent="0.2">
      <c r="C29" s="3"/>
      <c r="D29" s="19"/>
    </row>
  </sheetData>
  <mergeCells count="20">
    <mergeCell ref="B1:I1"/>
    <mergeCell ref="B8:B11"/>
    <mergeCell ref="C8:D8"/>
    <mergeCell ref="C11:D11"/>
    <mergeCell ref="C12:D12"/>
    <mergeCell ref="C9:D9"/>
    <mergeCell ref="C10:D10"/>
    <mergeCell ref="G23:H23"/>
    <mergeCell ref="B2:I2"/>
    <mergeCell ref="C22:H22"/>
    <mergeCell ref="B13:B21"/>
    <mergeCell ref="C13:D13"/>
    <mergeCell ref="C16:D16"/>
    <mergeCell ref="C17:D17"/>
    <mergeCell ref="C21:D21"/>
    <mergeCell ref="C18:D18"/>
    <mergeCell ref="C14:D14"/>
    <mergeCell ref="C15:D15"/>
    <mergeCell ref="C19:D19"/>
    <mergeCell ref="C20:D20"/>
  </mergeCells>
  <phoneticPr fontId="13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DRSE_BAR-2016-P9-2277-2351.xlsx</dc:title>
  <dc:creator>BASTARD</dc:creator>
  <cp:lastModifiedBy>Stéphane MOULINAS</cp:lastModifiedBy>
  <cp:lastPrinted>2020-02-25T17:15:31Z</cp:lastPrinted>
  <dcterms:created xsi:type="dcterms:W3CDTF">2016-04-04T13:52:05Z</dcterms:created>
  <dcterms:modified xsi:type="dcterms:W3CDTF">2024-12-31T10:28:05Z</dcterms:modified>
</cp:coreProperties>
</file>